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4040" windowHeight="876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G6" i="1"/>
  <c r="G7"/>
  <c r="F40"/>
  <c r="G53"/>
  <c r="G52"/>
  <c r="F53"/>
  <c r="F52"/>
  <c r="G44"/>
  <c r="G43"/>
  <c r="G45"/>
  <c r="F45"/>
  <c r="E44"/>
  <c r="E43"/>
  <c r="E45"/>
  <c r="D45"/>
  <c r="G39"/>
  <c r="G38"/>
  <c r="G37"/>
  <c r="G36"/>
  <c r="G35"/>
  <c r="G34"/>
  <c r="G33"/>
  <c r="G40"/>
  <c r="G32"/>
  <c r="E39"/>
  <c r="E38"/>
  <c r="E37"/>
  <c r="E36"/>
  <c r="E35"/>
  <c r="E34"/>
  <c r="E33"/>
  <c r="E32"/>
  <c r="D40"/>
  <c r="D29"/>
  <c r="G28"/>
  <c r="G27"/>
  <c r="G26"/>
  <c r="G25"/>
  <c r="G24"/>
  <c r="G23"/>
  <c r="G22"/>
  <c r="G21"/>
  <c r="G20"/>
  <c r="G29"/>
  <c r="F29"/>
  <c r="F47"/>
  <c r="E28"/>
  <c r="E27"/>
  <c r="E26"/>
  <c r="E25"/>
  <c r="E24"/>
  <c r="E23"/>
  <c r="E22"/>
  <c r="E21"/>
  <c r="E20"/>
  <c r="F17"/>
  <c r="F50"/>
  <c r="G15"/>
  <c r="E15"/>
  <c r="G14"/>
  <c r="E14"/>
  <c r="G13"/>
  <c r="E13"/>
  <c r="G9"/>
  <c r="G8"/>
  <c r="E9"/>
  <c r="E8"/>
  <c r="D10"/>
  <c r="E7"/>
  <c r="E6"/>
  <c r="F51"/>
  <c r="E40"/>
  <c r="E53"/>
  <c r="E16"/>
  <c r="E17"/>
  <c r="G16"/>
  <c r="E29"/>
  <c r="E52"/>
  <c r="E47"/>
  <c r="E50"/>
  <c r="E51"/>
</calcChain>
</file>

<file path=xl/comments1.xml><?xml version="1.0" encoding="utf-8"?>
<comments xmlns="http://schemas.openxmlformats.org/spreadsheetml/2006/main">
  <authors>
    <author>Jeff Grider</author>
  </authors>
  <commentList>
    <comment ref="C5" authorId="0">
      <text>
        <r>
          <rPr>
            <sz val="8"/>
            <color indexed="81"/>
            <rFont val="Tahoma"/>
            <family val="2"/>
          </rPr>
          <t>Estimated yield per acre</t>
        </r>
      </text>
    </comment>
    <comment ref="D5" authorId="0">
      <text>
        <r>
          <rPr>
            <sz val="8"/>
            <color indexed="81"/>
            <rFont val="Tahoma"/>
            <family val="2"/>
          </rPr>
          <t>Acres that will be producing each commodity</t>
        </r>
        <r>
          <rPr>
            <sz val="4"/>
            <color indexed="81"/>
            <rFont val="Tahoma"/>
            <family val="2"/>
          </rPr>
          <t xml:space="preserve">
</t>
        </r>
      </text>
    </comment>
    <comment ref="F5" authorId="0">
      <text>
        <r>
          <rPr>
            <sz val="8"/>
            <color indexed="81"/>
            <rFont val="Tahoma"/>
            <family val="2"/>
          </rPr>
          <t xml:space="preserve">What were the total bushels you produced for each crop
</t>
        </r>
        <r>
          <rPr>
            <i/>
            <sz val="8"/>
            <color indexed="81"/>
            <rFont val="Tahoma"/>
            <family val="2"/>
          </rPr>
          <t>(after the harvest period)</t>
        </r>
        <r>
          <rPr>
            <sz val="9"/>
            <color indexed="81"/>
            <rFont val="Tahoma"/>
            <family val="2"/>
          </rPr>
          <t xml:space="preserve">
</t>
        </r>
      </text>
    </comment>
    <comment ref="D12" authorId="0">
      <text>
        <r>
          <rPr>
            <sz val="8"/>
            <color indexed="81"/>
            <rFont val="Tahoma"/>
            <family val="2"/>
          </rPr>
          <t>What price can you expect to receive for your crop?
update this number periodically to see the effect on your budgeted income</t>
        </r>
      </text>
    </comment>
    <comment ref="F12" authorId="0">
      <text>
        <r>
          <rPr>
            <sz val="8"/>
            <color indexed="81"/>
            <rFont val="Tahoma"/>
            <family val="2"/>
          </rPr>
          <t>What was the total dollar amount you sold each commodity for? Make sure to subtract dicounts and add in premiums to arrive at spendable dollars.</t>
        </r>
        <r>
          <rPr>
            <sz val="9"/>
            <color indexed="81"/>
            <rFont val="Tahoma"/>
            <family val="2"/>
          </rPr>
          <t xml:space="preserve">
</t>
        </r>
      </text>
    </comment>
    <comment ref="D19" authorId="0">
      <text>
        <r>
          <rPr>
            <sz val="8"/>
            <color indexed="81"/>
            <rFont val="Tahoma"/>
            <family val="2"/>
          </rPr>
          <t xml:space="preserve">What is average cost per acre for each of the following inputs? </t>
        </r>
        <r>
          <rPr>
            <sz val="9"/>
            <color indexed="81"/>
            <rFont val="Tahoma"/>
            <family val="2"/>
          </rPr>
          <t xml:space="preserve">
</t>
        </r>
      </text>
    </comment>
    <comment ref="F19" authorId="0">
      <text>
        <r>
          <rPr>
            <sz val="8"/>
            <color indexed="81"/>
            <rFont val="Tahoma"/>
            <family val="2"/>
          </rPr>
          <t>What was the total dollar figure paid for each input?</t>
        </r>
        <r>
          <rPr>
            <sz val="9"/>
            <color indexed="81"/>
            <rFont val="Tahoma"/>
            <family val="2"/>
          </rPr>
          <t xml:space="preserve">
</t>
        </r>
      </text>
    </comment>
    <comment ref="B28" authorId="0">
      <text>
        <r>
          <rPr>
            <sz val="8"/>
            <color indexed="81"/>
            <rFont val="Tahoma"/>
            <family val="2"/>
          </rPr>
          <t>Operation costs should include fuel,machinery,and labor expences.</t>
        </r>
        <r>
          <rPr>
            <sz val="9"/>
            <color indexed="81"/>
            <rFont val="Tahoma"/>
            <family val="2"/>
          </rPr>
          <t xml:space="preserve">
</t>
        </r>
      </text>
    </comment>
    <comment ref="D31" authorId="0">
      <text>
        <r>
          <rPr>
            <sz val="8"/>
            <color indexed="81"/>
            <rFont val="Tahoma"/>
            <family val="2"/>
          </rPr>
          <t>What is the average cost for each of the fellowing inputs?</t>
        </r>
        <r>
          <rPr>
            <sz val="9"/>
            <color indexed="81"/>
            <rFont val="Tahoma"/>
            <family val="2"/>
          </rPr>
          <t xml:space="preserve">
</t>
        </r>
      </text>
    </comment>
    <comment ref="F31" authorId="0">
      <text>
        <r>
          <rPr>
            <sz val="8"/>
            <color indexed="81"/>
            <rFont val="Tahoma"/>
            <family val="2"/>
          </rPr>
          <t>What was the total dollar figure for each of the following inputs?</t>
        </r>
        <r>
          <rPr>
            <sz val="9"/>
            <color indexed="81"/>
            <rFont val="Tahoma"/>
            <family val="2"/>
          </rPr>
          <t xml:space="preserve">
</t>
        </r>
      </text>
    </comment>
    <comment ref="B39" authorId="0">
      <text>
        <r>
          <rPr>
            <sz val="8"/>
            <color indexed="81"/>
            <rFont val="Tahoma"/>
            <family val="2"/>
          </rPr>
          <t>operation cost should include fuel, machinery, and labor expences.</t>
        </r>
        <r>
          <rPr>
            <sz val="9"/>
            <color indexed="81"/>
            <rFont val="Tahoma"/>
            <family val="2"/>
          </rPr>
          <t xml:space="preserve">
</t>
        </r>
      </text>
    </comment>
    <comment ref="D42" authorId="0">
      <text>
        <r>
          <rPr>
            <sz val="8"/>
            <color indexed="81"/>
            <rFont val="Tahoma"/>
            <family val="2"/>
          </rPr>
          <t>What is the average cost for each of the fellowing inputs?</t>
        </r>
        <r>
          <rPr>
            <sz val="9"/>
            <color indexed="81"/>
            <rFont val="Tahoma"/>
            <family val="2"/>
          </rPr>
          <t xml:space="preserve">
</t>
        </r>
      </text>
    </comment>
    <comment ref="F42" authorId="0">
      <text>
        <r>
          <rPr>
            <sz val="8"/>
            <color indexed="81"/>
            <rFont val="Tahoma"/>
            <family val="2"/>
          </rPr>
          <t>What was the total dollar figure for each of the fellowing inputs?</t>
        </r>
        <r>
          <rPr>
            <sz val="9"/>
            <color indexed="81"/>
            <rFont val="Tahoma"/>
            <family val="2"/>
          </rPr>
          <t xml:space="preserve">
</t>
        </r>
      </text>
    </comment>
  </commentList>
</comments>
</file>

<file path=xl/sharedStrings.xml><?xml version="1.0" encoding="utf-8"?>
<sst xmlns="http://schemas.openxmlformats.org/spreadsheetml/2006/main" count="71" uniqueCount="48">
  <si>
    <t>Crop Budget</t>
  </si>
  <si>
    <t>Fill in the light-colored areas with numbers that make sense for your farming operation.  If you have questions about what to enter, hover your mouse over the column titles to see an explanation.  The numbers currently in the spreadsheet are only an example on how to enter your figures.  Replace them with numbers representative of your operation.</t>
  </si>
  <si>
    <t>YIELD</t>
  </si>
  <si>
    <r>
      <t xml:space="preserve">Yield/Acre
</t>
    </r>
    <r>
      <rPr>
        <sz val="8"/>
        <color indexed="8"/>
        <rFont val="Arial"/>
        <family val="2"/>
      </rPr>
      <t>(Bushels/Acre)</t>
    </r>
  </si>
  <si>
    <t>Acres</t>
  </si>
  <si>
    <r>
      <t xml:space="preserve">Expected Production
</t>
    </r>
    <r>
      <rPr>
        <sz val="8"/>
        <color indexed="8"/>
        <rFont val="Arial"/>
        <family val="2"/>
      </rPr>
      <t>(Total Bushels)</t>
    </r>
  </si>
  <si>
    <r>
      <t xml:space="preserve">Actual Production
</t>
    </r>
    <r>
      <rPr>
        <sz val="8"/>
        <color indexed="8"/>
        <rFont val="Arial"/>
        <family val="2"/>
      </rPr>
      <t>(Total Bushels)</t>
    </r>
  </si>
  <si>
    <r>
      <t xml:space="preserve">Actual Yield
</t>
    </r>
    <r>
      <rPr>
        <sz val="8"/>
        <color indexed="8"/>
        <rFont val="Arial"/>
        <family val="2"/>
      </rPr>
      <t>(Bushels/Acre)</t>
    </r>
  </si>
  <si>
    <t>Corn</t>
  </si>
  <si>
    <t>Beans</t>
  </si>
  <si>
    <t>Wheat</t>
  </si>
  <si>
    <t>Hay &amp; Pasture</t>
  </si>
  <si>
    <t>Total Acres</t>
  </si>
  <si>
    <t>INCOME</t>
  </si>
  <si>
    <t>Price</t>
  </si>
  <si>
    <t>Budgeted Income</t>
  </si>
  <si>
    <t>Actual Income</t>
  </si>
  <si>
    <t>Actual Income/Acre</t>
  </si>
  <si>
    <t>USDA</t>
  </si>
  <si>
    <t>Total Income</t>
  </si>
  <si>
    <t>EXPENSES</t>
  </si>
  <si>
    <t>Budget/Acre</t>
  </si>
  <si>
    <t>Budgeted Expense</t>
  </si>
  <si>
    <t>Actual Expense</t>
  </si>
  <si>
    <t>Actual Expense/Acre</t>
  </si>
  <si>
    <t>P &amp; K</t>
  </si>
  <si>
    <t>NH3</t>
  </si>
  <si>
    <t>Seed</t>
  </si>
  <si>
    <t>Herbicide</t>
  </si>
  <si>
    <t>Insecticide</t>
  </si>
  <si>
    <t>Cash rent</t>
  </si>
  <si>
    <t>Crop ins.</t>
  </si>
  <si>
    <t>Interest</t>
  </si>
  <si>
    <t>Operations</t>
  </si>
  <si>
    <t>Subtotal</t>
  </si>
  <si>
    <t>Fungicide</t>
  </si>
  <si>
    <t>Hay</t>
  </si>
  <si>
    <t>Seeding</t>
  </si>
  <si>
    <t>TOTAL EXPENSE</t>
  </si>
  <si>
    <t>Budgeted</t>
  </si>
  <si>
    <t>Actual</t>
  </si>
  <si>
    <t>Net Selling Price</t>
  </si>
  <si>
    <t>Net Income</t>
  </si>
  <si>
    <t>Net Income/Acre</t>
  </si>
  <si>
    <t>Corn Breakeven</t>
  </si>
  <si>
    <t>Bean Breakeven</t>
  </si>
  <si>
    <t>Topflight Grain   Monticello IL  61856</t>
  </si>
  <si>
    <t>Phone (217) 762-2163     Fax (217) 678-8113</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</si>
</sst>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14">
    <font>
      <sz val="11"/>
      <color theme="1"/>
      <name val="Calibri"/>
      <family val="2"/>
      <scheme val="minor"/>
    </font>
    <font>
      <sz val="11"/>
      <color indexed="8"/>
      <name val="Calibri"/>
      <family val="2"/>
    </font>
    <font>
      <b/>
      <sz val="11"/>
      <name val="Arial"/>
      <family val="2"/>
    </font>
    <font>
      <sz val="11"/>
      <name val="Arial"/>
      <family val="2"/>
    </font>
    <font>
      <b/>
      <i/>
      <sz val="11"/>
      <name val="Arial"/>
      <family val="2"/>
    </font>
    <font>
      <sz val="8"/>
      <color indexed="81"/>
      <name val="Tahoma"/>
      <family val="2"/>
    </font>
    <font>
      <sz val="8"/>
      <color indexed="8"/>
      <name val="Arial"/>
      <family val="2"/>
    </font>
    <font>
      <i/>
      <sz val="8"/>
      <color indexed="81"/>
      <name val="Tahoma"/>
      <family val="2"/>
    </font>
    <font>
      <sz val="11"/>
      <color indexed="8"/>
      <name val="Arial"/>
      <family val="2"/>
    </font>
    <font>
      <b/>
      <sz val="11"/>
      <color indexed="8"/>
      <name val="Arial"/>
      <family val="2"/>
    </font>
    <font>
      <sz val="8"/>
      <color indexed="8"/>
      <name val="Arial"/>
      <family val="2"/>
    </font>
    <font>
      <b/>
      <sz val="20"/>
      <color indexed="8"/>
      <name val="Arial"/>
      <family val="2"/>
    </font>
    <font>
      <sz val="4"/>
      <color indexed="81"/>
      <name val="Tahoma"/>
      <family val="2"/>
    </font>
    <font>
      <sz val="9"/>
      <color indexed="81"/>
      <name val="Tahoma"/>
      <family val="2"/>
    </font>
  </fonts>
  <fills count="7">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s>
  <borders count="16">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0" fillId="0" borderId="1" xfId="0" applyBorder="1"/>
    <xf numFmtId="0" fontId="0" fillId="0" borderId="0" xfId="0" applyBorder="1"/>
    <xf numFmtId="0" fontId="0" fillId="0" borderId="2" xfId="0" applyBorder="1"/>
    <xf numFmtId="49" fontId="8" fillId="0" borderId="0" xfId="0" applyNumberFormat="1" applyFont="1" applyBorder="1" applyProtection="1"/>
    <xf numFmtId="2" fontId="8" fillId="0" borderId="0" xfId="0" applyNumberFormat="1" applyFont="1" applyBorder="1" applyProtection="1"/>
    <xf numFmtId="2" fontId="2" fillId="0" borderId="0" xfId="0" applyNumberFormat="1" applyFont="1" applyBorder="1" applyProtection="1"/>
    <xf numFmtId="0" fontId="2" fillId="0" borderId="0" xfId="0" applyFont="1" applyBorder="1" applyProtection="1"/>
    <xf numFmtId="0" fontId="9" fillId="2" borderId="0" xfId="0" applyFont="1" applyFill="1" applyBorder="1" applyAlignment="1" applyProtection="1">
      <alignment vertical="center"/>
    </xf>
    <xf numFmtId="0" fontId="2" fillId="3" borderId="0" xfId="0" applyFont="1" applyFill="1" applyBorder="1" applyProtection="1"/>
    <xf numFmtId="0" fontId="2" fillId="4" borderId="0" xfId="0" applyFont="1" applyFill="1" applyBorder="1" applyProtection="1"/>
    <xf numFmtId="2" fontId="9" fillId="4" borderId="3" xfId="0" applyNumberFormat="1" applyFont="1" applyFill="1" applyBorder="1" applyAlignment="1" applyProtection="1">
      <alignment horizontal="center"/>
    </xf>
    <xf numFmtId="0" fontId="9" fillId="4" borderId="3" xfId="0" applyFont="1" applyFill="1" applyBorder="1" applyAlignment="1" applyProtection="1">
      <alignment horizontal="center"/>
    </xf>
    <xf numFmtId="0" fontId="9" fillId="4" borderId="4" xfId="0" applyFont="1" applyFill="1" applyBorder="1" applyAlignment="1" applyProtection="1">
      <alignment horizontal="center"/>
    </xf>
    <xf numFmtId="44" fontId="8" fillId="4" borderId="0" xfId="2" applyFont="1" applyFill="1" applyBorder="1" applyProtection="1"/>
    <xf numFmtId="44" fontId="8" fillId="4" borderId="2" xfId="2" applyFont="1" applyFill="1" applyBorder="1" applyProtection="1"/>
    <xf numFmtId="44" fontId="2" fillId="4" borderId="0" xfId="2" applyFont="1" applyFill="1" applyBorder="1" applyProtection="1"/>
    <xf numFmtId="44" fontId="2" fillId="4" borderId="2" xfId="2" applyFont="1" applyFill="1" applyBorder="1" applyProtection="1"/>
    <xf numFmtId="0" fontId="9" fillId="3" borderId="0" xfId="0" applyFont="1" applyFill="1" applyBorder="1" applyAlignment="1" applyProtection="1">
      <alignment horizontal="center"/>
    </xf>
    <xf numFmtId="0" fontId="9" fillId="4" borderId="0" xfId="0" applyFont="1" applyFill="1" applyBorder="1" applyAlignment="1" applyProtection="1">
      <alignment horizontal="center"/>
    </xf>
    <xf numFmtId="0" fontId="9" fillId="5" borderId="1" xfId="0" applyFont="1" applyFill="1" applyBorder="1" applyAlignment="1" applyProtection="1">
      <alignment horizontal="center"/>
    </xf>
    <xf numFmtId="0" fontId="9" fillId="5" borderId="0" xfId="0" applyFont="1" applyFill="1" applyBorder="1" applyAlignment="1" applyProtection="1">
      <alignment horizontal="center"/>
    </xf>
    <xf numFmtId="2" fontId="8" fillId="5" borderId="0" xfId="0" applyNumberFormat="1" applyFont="1" applyFill="1" applyBorder="1" applyProtection="1"/>
    <xf numFmtId="0" fontId="8" fillId="5" borderId="0" xfId="0" applyFont="1" applyFill="1" applyBorder="1" applyProtection="1"/>
    <xf numFmtId="2" fontId="9" fillId="5" borderId="0" xfId="0" applyNumberFormat="1" applyFont="1" applyFill="1" applyBorder="1" applyAlignment="1" applyProtection="1">
      <alignment horizontal="center"/>
    </xf>
    <xf numFmtId="0" fontId="9" fillId="5" borderId="2" xfId="0" applyFont="1" applyFill="1" applyBorder="1" applyAlignment="1" applyProtection="1">
      <alignment horizontal="center"/>
    </xf>
    <xf numFmtId="44" fontId="3" fillId="5" borderId="5" xfId="2" applyFont="1" applyFill="1" applyBorder="1" applyProtection="1"/>
    <xf numFmtId="0" fontId="8" fillId="5" borderId="5" xfId="0" applyFont="1" applyFill="1" applyBorder="1" applyAlignment="1" applyProtection="1"/>
    <xf numFmtId="44" fontId="8" fillId="5" borderId="5" xfId="2" applyFont="1" applyFill="1" applyBorder="1" applyAlignment="1" applyProtection="1"/>
    <xf numFmtId="44" fontId="8" fillId="5" borderId="5" xfId="2" applyFont="1" applyFill="1" applyBorder="1" applyProtection="1"/>
    <xf numFmtId="0" fontId="8" fillId="5" borderId="6" xfId="0" applyFont="1" applyFill="1" applyBorder="1" applyProtection="1"/>
    <xf numFmtId="44" fontId="8" fillId="4" borderId="5" xfId="2" applyFont="1" applyFill="1" applyBorder="1" applyProtection="1"/>
    <xf numFmtId="44" fontId="9" fillId="4" borderId="5" xfId="2" applyFont="1" applyFill="1" applyBorder="1" applyProtection="1"/>
    <xf numFmtId="44" fontId="2" fillId="4" borderId="5" xfId="2" applyFont="1" applyFill="1" applyBorder="1" applyProtection="1"/>
    <xf numFmtId="0" fontId="8" fillId="4" borderId="5" xfId="0" applyFont="1" applyFill="1" applyBorder="1" applyAlignment="1" applyProtection="1">
      <alignment horizontal="left"/>
    </xf>
    <xf numFmtId="2" fontId="9" fillId="3" borderId="0" xfId="0" applyNumberFormat="1" applyFont="1" applyFill="1" applyBorder="1" applyAlignment="1" applyProtection="1">
      <alignment horizontal="center"/>
    </xf>
    <xf numFmtId="0" fontId="9" fillId="3" borderId="2" xfId="0" applyFont="1" applyFill="1" applyBorder="1" applyProtection="1"/>
    <xf numFmtId="44" fontId="8" fillId="3" borderId="5" xfId="2" applyFont="1" applyFill="1" applyBorder="1" applyProtection="1"/>
    <xf numFmtId="44" fontId="9" fillId="3" borderId="5" xfId="2" applyFont="1" applyFill="1" applyBorder="1" applyProtection="1"/>
    <xf numFmtId="44" fontId="2" fillId="3" borderId="5" xfId="2" applyFont="1" applyFill="1" applyBorder="1" applyProtection="1"/>
    <xf numFmtId="0" fontId="9"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8" fillId="2" borderId="5" xfId="0" applyFont="1" applyFill="1" applyBorder="1" applyProtection="1"/>
    <xf numFmtId="43" fontId="8" fillId="2" borderId="5" xfId="0" applyNumberFormat="1" applyFont="1" applyFill="1" applyBorder="1" applyProtection="1"/>
    <xf numFmtId="43" fontId="8" fillId="2" borderId="5" xfId="0" applyNumberFormat="1" applyFont="1" applyFill="1" applyBorder="1" applyProtection="1">
      <protection locked="0"/>
    </xf>
    <xf numFmtId="49" fontId="9" fillId="2" borderId="5" xfId="0" applyNumberFormat="1" applyFont="1" applyFill="1" applyBorder="1" applyProtection="1"/>
    <xf numFmtId="43" fontId="8" fillId="2" borderId="5" xfId="1" applyFont="1" applyFill="1" applyBorder="1" applyProtection="1"/>
    <xf numFmtId="43" fontId="2" fillId="2" borderId="5" xfId="1" applyFont="1" applyFill="1" applyBorder="1" applyProtection="1"/>
    <xf numFmtId="2" fontId="9" fillId="4" borderId="0" xfId="0" applyNumberFormat="1" applyFont="1" applyFill="1" applyBorder="1" applyAlignment="1" applyProtection="1">
      <alignment horizontal="center"/>
    </xf>
    <xf numFmtId="0" fontId="9" fillId="4" borderId="2" xfId="0" applyFont="1" applyFill="1" applyBorder="1" applyAlignment="1" applyProtection="1">
      <alignment horizontal="center"/>
    </xf>
    <xf numFmtId="43" fontId="8" fillId="6" borderId="5" xfId="1" applyNumberFormat="1" applyFont="1" applyFill="1" applyBorder="1" applyProtection="1">
      <protection locked="0"/>
    </xf>
    <xf numFmtId="2" fontId="8" fillId="6" borderId="5" xfId="0" applyNumberFormat="1" applyFont="1" applyFill="1" applyBorder="1" applyProtection="1"/>
    <xf numFmtId="44" fontId="8" fillId="6" borderId="5" xfId="2" applyFont="1" applyFill="1" applyBorder="1" applyProtection="1">
      <protection locked="0"/>
    </xf>
    <xf numFmtId="44" fontId="2" fillId="4" borderId="7" xfId="2" applyFont="1" applyFill="1" applyBorder="1" applyProtection="1"/>
    <xf numFmtId="44" fontId="2" fillId="4" borderId="8" xfId="2" applyFont="1" applyFill="1" applyBorder="1" applyProtection="1"/>
    <xf numFmtId="0" fontId="9" fillId="4" borderId="1" xfId="0" applyFont="1" applyFill="1" applyBorder="1" applyAlignment="1" applyProtection="1">
      <alignment horizontal="center" vertical="center" textRotation="90"/>
    </xf>
    <xf numFmtId="0" fontId="8" fillId="4" borderId="5" xfId="0" applyFont="1" applyFill="1" applyBorder="1" applyAlignment="1" applyProtection="1">
      <alignment horizontal="left"/>
    </xf>
    <xf numFmtId="0" fontId="3" fillId="4" borderId="5" xfId="0" applyFont="1" applyFill="1" applyBorder="1" applyAlignment="1" applyProtection="1">
      <alignment horizontal="left"/>
    </xf>
    <xf numFmtId="0" fontId="4" fillId="4" borderId="5" xfId="0" applyFont="1" applyFill="1" applyBorder="1" applyAlignment="1" applyProtection="1">
      <alignment horizontal="left"/>
    </xf>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14" xfId="0" applyFont="1" applyBorder="1" applyAlignment="1" applyProtection="1">
      <alignment horizontal="center"/>
    </xf>
    <xf numFmtId="0" fontId="6" fillId="0" borderId="1" xfId="0" applyFont="1" applyBorder="1" applyAlignment="1" applyProtection="1">
      <alignment horizontal="center"/>
    </xf>
    <xf numFmtId="0" fontId="10" fillId="0" borderId="0" xfId="0" applyFont="1" applyBorder="1" applyAlignment="1" applyProtection="1">
      <alignment horizontal="center"/>
    </xf>
    <xf numFmtId="0" fontId="10" fillId="0" borderId="2" xfId="0" applyFont="1" applyBorder="1" applyAlignment="1" applyProtection="1">
      <alignment horizontal="center"/>
    </xf>
    <xf numFmtId="0" fontId="2" fillId="4" borderId="0" xfId="0" applyFont="1" applyFill="1" applyBorder="1" applyAlignment="1" applyProtection="1">
      <alignment horizontal="left"/>
    </xf>
    <xf numFmtId="0" fontId="2" fillId="5" borderId="15" xfId="0" applyFont="1" applyFill="1" applyBorder="1" applyAlignment="1" applyProtection="1">
      <alignment horizontal="left"/>
    </xf>
    <xf numFmtId="0" fontId="2" fillId="5" borderId="5" xfId="0" applyFont="1" applyFill="1" applyBorder="1" applyAlignment="1" applyProtection="1">
      <alignment horizontal="left"/>
    </xf>
    <xf numFmtId="0" fontId="9" fillId="3" borderId="1" xfId="0" applyFont="1" applyFill="1" applyBorder="1" applyAlignment="1" applyProtection="1">
      <alignment horizontal="center" vertical="center" textRotation="90"/>
    </xf>
    <xf numFmtId="0" fontId="8" fillId="3" borderId="5" xfId="0" applyFont="1" applyFill="1" applyBorder="1" applyAlignment="1" applyProtection="1">
      <alignment horizontal="left"/>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8" fillId="0" borderId="1"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 xfId="0" applyFont="1" applyBorder="1" applyAlignment="1" applyProtection="1">
      <alignment horizontal="center" wrapText="1"/>
    </xf>
    <xf numFmtId="0" fontId="9" fillId="2" borderId="1" xfId="0" applyFont="1" applyFill="1" applyBorder="1" applyAlignment="1" applyProtection="1">
      <alignment horizontal="center" vertical="center" textRotation="90"/>
    </xf>
    <xf numFmtId="0" fontId="2" fillId="3" borderId="5" xfId="0" applyFont="1" applyFill="1" applyBorder="1" applyAlignment="1" applyProtection="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0</xdr:row>
      <xdr:rowOff>9525</xdr:rowOff>
    </xdr:from>
    <xdr:to>
      <xdr:col>2</xdr:col>
      <xdr:colOff>704850</xdr:colOff>
      <xdr:row>1</xdr:row>
      <xdr:rowOff>171450</xdr:rowOff>
    </xdr:to>
    <xdr:pic>
      <xdr:nvPicPr>
        <xdr:cNvPr id="1038" name="Picture 20" descr="Topflight_Logo"/>
        <xdr:cNvPicPr>
          <a:picLocks noChangeAspect="1" noChangeArrowheads="1"/>
        </xdr:cNvPicPr>
      </xdr:nvPicPr>
      <xdr:blipFill>
        <a:blip xmlns:r="http://schemas.openxmlformats.org/officeDocument/2006/relationships" r:embed="rId1" cstate="print"/>
        <a:srcRect/>
        <a:stretch>
          <a:fillRect/>
        </a:stretch>
      </xdr:blipFill>
      <xdr:spPr bwMode="auto">
        <a:xfrm>
          <a:off x="133350" y="9525"/>
          <a:ext cx="179070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showGridLines="0" tabSelected="1" topLeftCell="A5" workbookViewId="0">
      <selection activeCell="G14" sqref="G14"/>
    </sheetView>
  </sheetViews>
  <sheetFormatPr defaultRowHeight="15"/>
  <cols>
    <col min="1" max="1" width="3.7109375" bestFit="1" customWidth="1"/>
    <col min="2" max="2" width="14.5703125" bestFit="1" customWidth="1"/>
    <col min="3" max="3" width="14.7109375" customWidth="1"/>
    <col min="4" max="4" width="13.7109375" bestFit="1" customWidth="1"/>
    <col min="5" max="5" width="24.28515625" customWidth="1"/>
    <col min="6" max="6" width="19.42578125" customWidth="1"/>
    <col min="7" max="7" width="22.7109375" customWidth="1"/>
  </cols>
  <sheetData>
    <row r="1" spans="1:7" ht="44.25" customHeight="1">
      <c r="A1" s="74" t="s">
        <v>0</v>
      </c>
      <c r="B1" s="75"/>
      <c r="C1" s="75"/>
      <c r="D1" s="75"/>
      <c r="E1" s="75"/>
      <c r="F1" s="75"/>
      <c r="G1" s="76"/>
    </row>
    <row r="2" spans="1:7" ht="16.5" customHeight="1">
      <c r="A2" s="1"/>
      <c r="B2" s="2"/>
      <c r="C2" s="2"/>
      <c r="D2" s="2"/>
      <c r="E2" s="2"/>
      <c r="F2" s="2"/>
      <c r="G2" s="3"/>
    </row>
    <row r="3" spans="1:7" ht="44.25" customHeight="1">
      <c r="A3" s="77" t="s">
        <v>1</v>
      </c>
      <c r="B3" s="78"/>
      <c r="C3" s="78"/>
      <c r="D3" s="78"/>
      <c r="E3" s="78"/>
      <c r="F3" s="78"/>
      <c r="G3" s="79"/>
    </row>
    <row r="4" spans="1:7">
      <c r="A4" s="4"/>
      <c r="B4" s="5"/>
      <c r="C4" s="5"/>
      <c r="D4" s="5"/>
      <c r="E4" s="5"/>
      <c r="F4" s="5"/>
      <c r="G4" s="6"/>
    </row>
    <row r="5" spans="1:7" ht="29.25" customHeight="1">
      <c r="A5" s="80" t="s">
        <v>2</v>
      </c>
      <c r="B5" s="11"/>
      <c r="C5" s="43" t="s">
        <v>3</v>
      </c>
      <c r="D5" s="44" t="s">
        <v>4</v>
      </c>
      <c r="E5" s="43" t="s">
        <v>5</v>
      </c>
      <c r="F5" s="43" t="s">
        <v>6</v>
      </c>
      <c r="G5" s="45" t="s">
        <v>7</v>
      </c>
    </row>
    <row r="6" spans="1:7">
      <c r="A6" s="80"/>
      <c r="B6" s="46" t="s">
        <v>8</v>
      </c>
      <c r="C6" s="54">
        <v>195</v>
      </c>
      <c r="D6" s="54">
        <v>198</v>
      </c>
      <c r="E6" s="47">
        <f>C6*D6</f>
        <v>38610</v>
      </c>
      <c r="F6" s="48">
        <v>0</v>
      </c>
      <c r="G6" s="55">
        <f>F6/D6</f>
        <v>0</v>
      </c>
    </row>
    <row r="7" spans="1:7">
      <c r="A7" s="80"/>
      <c r="B7" s="46" t="s">
        <v>9</v>
      </c>
      <c r="C7" s="54">
        <v>56</v>
      </c>
      <c r="D7" s="54">
        <v>190</v>
      </c>
      <c r="E7" s="47">
        <f>C7*D7</f>
        <v>10640</v>
      </c>
      <c r="F7" s="48">
        <v>0</v>
      </c>
      <c r="G7" s="55">
        <f>F7/D7</f>
        <v>0</v>
      </c>
    </row>
    <row r="8" spans="1:7">
      <c r="A8" s="80"/>
      <c r="B8" s="46" t="s">
        <v>10</v>
      </c>
      <c r="C8" s="54">
        <v>0</v>
      </c>
      <c r="D8" s="54">
        <v>0</v>
      </c>
      <c r="E8" s="47">
        <f>C8*D8</f>
        <v>0</v>
      </c>
      <c r="F8" s="48">
        <v>0</v>
      </c>
      <c r="G8" s="55">
        <f>IF(D8=0,0,F8/D8)</f>
        <v>0</v>
      </c>
    </row>
    <row r="9" spans="1:7">
      <c r="A9" s="80"/>
      <c r="B9" s="46" t="s">
        <v>11</v>
      </c>
      <c r="C9" s="54">
        <v>0</v>
      </c>
      <c r="D9" s="54">
        <v>0</v>
      </c>
      <c r="E9" s="47">
        <f>C9*D9</f>
        <v>0</v>
      </c>
      <c r="F9" s="48">
        <v>0</v>
      </c>
      <c r="G9" s="55">
        <f>IF(D9=0,0,F9/D9)</f>
        <v>0</v>
      </c>
    </row>
    <row r="10" spans="1:7">
      <c r="A10" s="80"/>
      <c r="B10" s="49" t="s">
        <v>12</v>
      </c>
      <c r="C10" s="50"/>
      <c r="D10" s="51">
        <f>SUM(D6:D7)</f>
        <v>388</v>
      </c>
      <c r="E10" s="47"/>
      <c r="F10" s="46"/>
      <c r="G10" s="46"/>
    </row>
    <row r="11" spans="1:7">
      <c r="A11" s="4"/>
      <c r="B11" s="7"/>
      <c r="C11" s="7"/>
      <c r="D11" s="8"/>
      <c r="E11" s="9"/>
      <c r="F11" s="5"/>
      <c r="G11" s="6"/>
    </row>
    <row r="12" spans="1:7">
      <c r="A12" s="72" t="s">
        <v>13</v>
      </c>
      <c r="B12" s="12"/>
      <c r="C12" s="12"/>
      <c r="D12" s="38" t="s">
        <v>14</v>
      </c>
      <c r="E12" s="38" t="s">
        <v>15</v>
      </c>
      <c r="F12" s="21" t="s">
        <v>16</v>
      </c>
      <c r="G12" s="39" t="s">
        <v>17</v>
      </c>
    </row>
    <row r="13" spans="1:7">
      <c r="A13" s="72"/>
      <c r="B13" s="73" t="s">
        <v>8</v>
      </c>
      <c r="C13" s="73"/>
      <c r="D13" s="56">
        <v>3.5</v>
      </c>
      <c r="E13" s="40">
        <f>D13*C6*D6</f>
        <v>135135</v>
      </c>
      <c r="F13" s="56">
        <v>129000</v>
      </c>
      <c r="G13" s="40">
        <f>F13/D6</f>
        <v>651.5151515151515</v>
      </c>
    </row>
    <row r="14" spans="1:7">
      <c r="A14" s="72"/>
      <c r="B14" s="73" t="s">
        <v>9</v>
      </c>
      <c r="C14" s="73"/>
      <c r="D14" s="56">
        <v>9</v>
      </c>
      <c r="E14" s="40">
        <f>D14*C7*D7</f>
        <v>95760</v>
      </c>
      <c r="F14" s="56">
        <v>92000</v>
      </c>
      <c r="G14" s="40">
        <f>F14/D7</f>
        <v>484.21052631578948</v>
      </c>
    </row>
    <row r="15" spans="1:7">
      <c r="A15" s="72"/>
      <c r="B15" s="73" t="s">
        <v>10</v>
      </c>
      <c r="C15" s="73"/>
      <c r="D15" s="56"/>
      <c r="E15" s="40">
        <f>D15*C8*D8</f>
        <v>0</v>
      </c>
      <c r="F15" s="56">
        <v>0</v>
      </c>
      <c r="G15" s="40">
        <f>IF(D8=0,0,F15/D8)</f>
        <v>0</v>
      </c>
    </row>
    <row r="16" spans="1:7">
      <c r="A16" s="72"/>
      <c r="B16" s="73" t="s">
        <v>18</v>
      </c>
      <c r="C16" s="73"/>
      <c r="D16" s="56"/>
      <c r="E16" s="40">
        <f>D10*D16</f>
        <v>0</v>
      </c>
      <c r="F16" s="56">
        <v>0</v>
      </c>
      <c r="G16" s="40">
        <f>F16/D10</f>
        <v>0</v>
      </c>
    </row>
    <row r="17" spans="1:7">
      <c r="A17" s="72"/>
      <c r="B17" s="81" t="s">
        <v>19</v>
      </c>
      <c r="C17" s="81"/>
      <c r="D17" s="41"/>
      <c r="E17" s="42">
        <f>SUM(E13:E16)</f>
        <v>230895</v>
      </c>
      <c r="F17" s="42">
        <f>SUM(F13:F16)</f>
        <v>221000</v>
      </c>
      <c r="G17" s="41"/>
    </row>
    <row r="18" spans="1:7">
      <c r="A18" s="4"/>
      <c r="B18" s="10"/>
      <c r="C18" s="10"/>
      <c r="D18" s="8"/>
      <c r="E18" s="8"/>
      <c r="F18" s="5"/>
      <c r="G18" s="6"/>
    </row>
    <row r="19" spans="1:7">
      <c r="A19" s="59" t="s">
        <v>20</v>
      </c>
      <c r="B19" s="13" t="s">
        <v>8</v>
      </c>
      <c r="C19" s="13"/>
      <c r="D19" s="14" t="s">
        <v>21</v>
      </c>
      <c r="E19" s="14" t="s">
        <v>22</v>
      </c>
      <c r="F19" s="15" t="s">
        <v>23</v>
      </c>
      <c r="G19" s="16" t="s">
        <v>24</v>
      </c>
    </row>
    <row r="20" spans="1:7">
      <c r="A20" s="59"/>
      <c r="B20" s="60" t="s">
        <v>25</v>
      </c>
      <c r="C20" s="60"/>
      <c r="D20" s="56">
        <v>60</v>
      </c>
      <c r="E20" s="34">
        <f>D6*D20</f>
        <v>11880</v>
      </c>
      <c r="F20" s="56">
        <v>0</v>
      </c>
      <c r="G20" s="34">
        <f>F20/D6</f>
        <v>0</v>
      </c>
    </row>
    <row r="21" spans="1:7">
      <c r="A21" s="59"/>
      <c r="B21" s="60" t="s">
        <v>26</v>
      </c>
      <c r="C21" s="60"/>
      <c r="D21" s="56">
        <v>100</v>
      </c>
      <c r="E21" s="34">
        <f>D6*D21</f>
        <v>19800</v>
      </c>
      <c r="F21" s="56">
        <v>0</v>
      </c>
      <c r="G21" s="34">
        <f>F21/D6</f>
        <v>0</v>
      </c>
    </row>
    <row r="22" spans="1:7">
      <c r="A22" s="59"/>
      <c r="B22" s="60" t="s">
        <v>27</v>
      </c>
      <c r="C22" s="60"/>
      <c r="D22" s="56">
        <v>123</v>
      </c>
      <c r="E22" s="34">
        <f>D6*D22</f>
        <v>24354</v>
      </c>
      <c r="F22" s="56">
        <v>0</v>
      </c>
      <c r="G22" s="34">
        <f>F22/D6</f>
        <v>0</v>
      </c>
    </row>
    <row r="23" spans="1:7">
      <c r="A23" s="59"/>
      <c r="B23" s="60" t="s">
        <v>28</v>
      </c>
      <c r="C23" s="60"/>
      <c r="D23" s="56">
        <v>50</v>
      </c>
      <c r="E23" s="34">
        <f>D6*D23</f>
        <v>9900</v>
      </c>
      <c r="F23" s="56">
        <v>0</v>
      </c>
      <c r="G23" s="34">
        <f>F23/D6</f>
        <v>0</v>
      </c>
    </row>
    <row r="24" spans="1:7">
      <c r="A24" s="59"/>
      <c r="B24" s="60" t="s">
        <v>29</v>
      </c>
      <c r="C24" s="60"/>
      <c r="D24" s="56">
        <v>0</v>
      </c>
      <c r="E24" s="34">
        <f>D6*D24</f>
        <v>0</v>
      </c>
      <c r="F24" s="56">
        <v>0</v>
      </c>
      <c r="G24" s="34">
        <f>F24/D6</f>
        <v>0</v>
      </c>
    </row>
    <row r="25" spans="1:7">
      <c r="A25" s="59"/>
      <c r="B25" s="60" t="s">
        <v>30</v>
      </c>
      <c r="C25" s="60"/>
      <c r="D25" s="56">
        <v>220</v>
      </c>
      <c r="E25" s="34">
        <f>D6*D25</f>
        <v>43560</v>
      </c>
      <c r="F25" s="56">
        <v>0</v>
      </c>
      <c r="G25" s="34">
        <f>F25/D6</f>
        <v>0</v>
      </c>
    </row>
    <row r="26" spans="1:7">
      <c r="A26" s="59"/>
      <c r="B26" s="60" t="s">
        <v>31</v>
      </c>
      <c r="C26" s="60"/>
      <c r="D26" s="56">
        <v>22</v>
      </c>
      <c r="E26" s="34">
        <f>D6*D26</f>
        <v>4356</v>
      </c>
      <c r="F26" s="56">
        <v>0</v>
      </c>
      <c r="G26" s="34">
        <f>F26/D6</f>
        <v>0</v>
      </c>
    </row>
    <row r="27" spans="1:7">
      <c r="A27" s="59"/>
      <c r="B27" s="37" t="s">
        <v>32</v>
      </c>
      <c r="C27" s="37"/>
      <c r="D27" s="56">
        <v>4</v>
      </c>
      <c r="E27" s="34">
        <f>D6*D27</f>
        <v>792</v>
      </c>
      <c r="F27" s="56">
        <v>0</v>
      </c>
      <c r="G27" s="34">
        <f>F27/D6</f>
        <v>0</v>
      </c>
    </row>
    <row r="28" spans="1:7">
      <c r="A28" s="59"/>
      <c r="B28" s="60" t="s">
        <v>33</v>
      </c>
      <c r="C28" s="60"/>
      <c r="D28" s="56">
        <v>120</v>
      </c>
      <c r="E28" s="34">
        <f>D6*D28</f>
        <v>23760</v>
      </c>
      <c r="F28" s="56">
        <v>0</v>
      </c>
      <c r="G28" s="34">
        <f>F28/D6</f>
        <v>0</v>
      </c>
    </row>
    <row r="29" spans="1:7">
      <c r="A29" s="59"/>
      <c r="B29" s="62" t="s">
        <v>34</v>
      </c>
      <c r="C29" s="62"/>
      <c r="D29" s="35">
        <f>SUM(D20:D28)</f>
        <v>699</v>
      </c>
      <c r="E29" s="36">
        <f>SUM(E20:E28)</f>
        <v>138402</v>
      </c>
      <c r="F29" s="36">
        <f>SUM(F20:F28)</f>
        <v>0</v>
      </c>
      <c r="G29" s="36">
        <f>SUM(G20:G28)</f>
        <v>0</v>
      </c>
    </row>
    <row r="30" spans="1:7">
      <c r="A30" s="59"/>
      <c r="B30" s="13"/>
      <c r="C30" s="13"/>
      <c r="D30" s="17"/>
      <c r="E30" s="19"/>
      <c r="F30" s="19"/>
      <c r="G30" s="20"/>
    </row>
    <row r="31" spans="1:7">
      <c r="A31" s="59"/>
      <c r="B31" s="13" t="s">
        <v>9</v>
      </c>
      <c r="C31" s="13"/>
      <c r="D31" s="14" t="s">
        <v>21</v>
      </c>
      <c r="E31" s="14" t="s">
        <v>22</v>
      </c>
      <c r="F31" s="15" t="s">
        <v>23</v>
      </c>
      <c r="G31" s="16" t="s">
        <v>24</v>
      </c>
    </row>
    <row r="32" spans="1:7">
      <c r="A32" s="59"/>
      <c r="B32" s="61" t="s">
        <v>25</v>
      </c>
      <c r="C32" s="61"/>
      <c r="D32" s="56">
        <v>35</v>
      </c>
      <c r="E32" s="34">
        <f>D7*D32</f>
        <v>6650</v>
      </c>
      <c r="F32" s="56">
        <v>0</v>
      </c>
      <c r="G32" s="34">
        <f>F32/D7</f>
        <v>0</v>
      </c>
    </row>
    <row r="33" spans="1:7">
      <c r="A33" s="59"/>
      <c r="B33" s="60" t="s">
        <v>27</v>
      </c>
      <c r="C33" s="60"/>
      <c r="D33" s="56">
        <v>57.75</v>
      </c>
      <c r="E33" s="34">
        <f>D7*D33</f>
        <v>10972.5</v>
      </c>
      <c r="F33" s="56">
        <v>0</v>
      </c>
      <c r="G33" s="34">
        <f>F33/D7</f>
        <v>0</v>
      </c>
    </row>
    <row r="34" spans="1:7">
      <c r="A34" s="59"/>
      <c r="B34" s="60" t="s">
        <v>28</v>
      </c>
      <c r="C34" s="60"/>
      <c r="D34" s="56">
        <v>45</v>
      </c>
      <c r="E34" s="34">
        <f>D7*D34</f>
        <v>8550</v>
      </c>
      <c r="F34" s="56">
        <v>0</v>
      </c>
      <c r="G34" s="34">
        <f>F34/D7</f>
        <v>0</v>
      </c>
    </row>
    <row r="35" spans="1:7">
      <c r="A35" s="59"/>
      <c r="B35" s="60" t="s">
        <v>35</v>
      </c>
      <c r="C35" s="60"/>
      <c r="D35" s="56">
        <v>0</v>
      </c>
      <c r="E35" s="34">
        <f>D7*D35</f>
        <v>0</v>
      </c>
      <c r="F35" s="56">
        <v>0</v>
      </c>
      <c r="G35" s="34">
        <f>F35/D7</f>
        <v>0</v>
      </c>
    </row>
    <row r="36" spans="1:7">
      <c r="A36" s="59"/>
      <c r="B36" s="60" t="s">
        <v>30</v>
      </c>
      <c r="C36" s="60"/>
      <c r="D36" s="56">
        <v>220</v>
      </c>
      <c r="E36" s="34">
        <f>D7*D36</f>
        <v>41800</v>
      </c>
      <c r="F36" s="56">
        <v>0</v>
      </c>
      <c r="G36" s="34">
        <f>F36/D7</f>
        <v>0</v>
      </c>
    </row>
    <row r="37" spans="1:7">
      <c r="A37" s="59"/>
      <c r="B37" s="60" t="s">
        <v>31</v>
      </c>
      <c r="C37" s="60"/>
      <c r="D37" s="56">
        <v>14</v>
      </c>
      <c r="E37" s="34">
        <f>D7*D37</f>
        <v>2660</v>
      </c>
      <c r="F37" s="56">
        <v>0</v>
      </c>
      <c r="G37" s="34">
        <f>F37/D7</f>
        <v>0</v>
      </c>
    </row>
    <row r="38" spans="1:7">
      <c r="A38" s="59"/>
      <c r="B38" s="37" t="s">
        <v>32</v>
      </c>
      <c r="C38" s="37"/>
      <c r="D38" s="56">
        <v>4</v>
      </c>
      <c r="E38" s="34">
        <f>D7*D38</f>
        <v>760</v>
      </c>
      <c r="F38" s="56">
        <v>0</v>
      </c>
      <c r="G38" s="34">
        <f>F38/D7</f>
        <v>0</v>
      </c>
    </row>
    <row r="39" spans="1:7">
      <c r="A39" s="59"/>
      <c r="B39" s="60" t="s">
        <v>33</v>
      </c>
      <c r="C39" s="60"/>
      <c r="D39" s="56">
        <v>120</v>
      </c>
      <c r="E39" s="34">
        <f>D7*D39</f>
        <v>22800</v>
      </c>
      <c r="F39" s="56">
        <v>0</v>
      </c>
      <c r="G39" s="34">
        <f>F39/D7</f>
        <v>0</v>
      </c>
    </row>
    <row r="40" spans="1:7">
      <c r="A40" s="59"/>
      <c r="B40" s="62" t="s">
        <v>34</v>
      </c>
      <c r="C40" s="62"/>
      <c r="D40" s="35">
        <f>SUM(D32:D39)</f>
        <v>495.75</v>
      </c>
      <c r="E40" s="36">
        <f>SUM(E32:E39)</f>
        <v>94192.5</v>
      </c>
      <c r="F40" s="36">
        <f>SUM(F32:F39)</f>
        <v>0</v>
      </c>
      <c r="G40" s="36">
        <f>SUM(G32:G39)</f>
        <v>0</v>
      </c>
    </row>
    <row r="41" spans="1:7">
      <c r="A41" s="59"/>
      <c r="B41" s="13"/>
      <c r="C41" s="13"/>
      <c r="D41" s="17"/>
      <c r="E41" s="19"/>
      <c r="F41" s="19"/>
      <c r="G41" s="20"/>
    </row>
    <row r="42" spans="1:7">
      <c r="A42" s="59"/>
      <c r="B42" s="13" t="s">
        <v>36</v>
      </c>
      <c r="C42" s="13"/>
      <c r="D42" s="52" t="s">
        <v>21</v>
      </c>
      <c r="E42" s="52" t="s">
        <v>22</v>
      </c>
      <c r="F42" s="22" t="s">
        <v>23</v>
      </c>
      <c r="G42" s="53" t="s">
        <v>24</v>
      </c>
    </row>
    <row r="43" spans="1:7">
      <c r="A43" s="59"/>
      <c r="B43" s="61" t="s">
        <v>37</v>
      </c>
      <c r="C43" s="61"/>
      <c r="D43" s="56">
        <v>0</v>
      </c>
      <c r="E43" s="34">
        <f>D9*D43</f>
        <v>0</v>
      </c>
      <c r="F43" s="56">
        <v>0</v>
      </c>
      <c r="G43" s="34">
        <f>IF(D9=0,0,F43/D9)</f>
        <v>0</v>
      </c>
    </row>
    <row r="44" spans="1:7">
      <c r="A44" s="59"/>
      <c r="B44" s="61" t="s">
        <v>25</v>
      </c>
      <c r="C44" s="61"/>
      <c r="D44" s="56">
        <v>0</v>
      </c>
      <c r="E44" s="34">
        <f>D9*D44</f>
        <v>0</v>
      </c>
      <c r="F44" s="56">
        <v>0</v>
      </c>
      <c r="G44" s="34">
        <f>IF(D9=0,0,F44/D9)</f>
        <v>0</v>
      </c>
    </row>
    <row r="45" spans="1:7">
      <c r="A45" s="59"/>
      <c r="B45" s="62" t="s">
        <v>34</v>
      </c>
      <c r="C45" s="62"/>
      <c r="D45" s="35">
        <f>SUM(D43:D44)</f>
        <v>0</v>
      </c>
      <c r="E45" s="36">
        <f>SUM(E43:E44)</f>
        <v>0</v>
      </c>
      <c r="F45" s="36">
        <f>SUM(F43:F44)</f>
        <v>0</v>
      </c>
      <c r="G45" s="35">
        <f>SUM(G43:G44)</f>
        <v>0</v>
      </c>
    </row>
    <row r="46" spans="1:7">
      <c r="A46" s="59"/>
      <c r="B46" s="13"/>
      <c r="C46" s="13"/>
      <c r="D46" s="17"/>
      <c r="E46" s="19"/>
      <c r="F46" s="19"/>
      <c r="G46" s="18"/>
    </row>
    <row r="47" spans="1:7" ht="15.75" thickBot="1">
      <c r="A47" s="59"/>
      <c r="B47" s="69" t="s">
        <v>38</v>
      </c>
      <c r="C47" s="69"/>
      <c r="D47" s="17"/>
      <c r="E47" s="57">
        <f>E29+E40+E45</f>
        <v>232594.5</v>
      </c>
      <c r="F47" s="58">
        <f>F29+F40+F45</f>
        <v>0</v>
      </c>
      <c r="G47" s="18"/>
    </row>
    <row r="48" spans="1:7">
      <c r="A48" s="4"/>
      <c r="B48" s="5"/>
      <c r="C48" s="5"/>
      <c r="D48" s="8"/>
      <c r="E48" s="8"/>
      <c r="F48" s="5"/>
      <c r="G48" s="6"/>
    </row>
    <row r="49" spans="1:7">
      <c r="A49" s="23"/>
      <c r="B49" s="24"/>
      <c r="C49" s="24"/>
      <c r="D49" s="27"/>
      <c r="E49" s="27" t="s">
        <v>39</v>
      </c>
      <c r="F49" s="24" t="s">
        <v>40</v>
      </c>
      <c r="G49" s="28" t="s">
        <v>41</v>
      </c>
    </row>
    <row r="50" spans="1:7">
      <c r="A50" s="33"/>
      <c r="B50" s="70" t="s">
        <v>42</v>
      </c>
      <c r="C50" s="71"/>
      <c r="D50" s="25"/>
      <c r="E50" s="29">
        <f>E17-E47</f>
        <v>-1699.5</v>
      </c>
      <c r="F50" s="29">
        <f>F17-F47</f>
        <v>221000</v>
      </c>
      <c r="G50" s="30"/>
    </row>
    <row r="51" spans="1:7">
      <c r="A51" s="33"/>
      <c r="B51" s="70" t="s">
        <v>43</v>
      </c>
      <c r="C51" s="71"/>
      <c r="D51" s="25"/>
      <c r="E51" s="29">
        <f>E50/D10</f>
        <v>-4.3801546391752577</v>
      </c>
      <c r="F51" s="29">
        <f>F50/D10</f>
        <v>569.58762886597935</v>
      </c>
      <c r="G51" s="30"/>
    </row>
    <row r="52" spans="1:7">
      <c r="A52" s="33"/>
      <c r="B52" s="70" t="s">
        <v>44</v>
      </c>
      <c r="C52" s="71"/>
      <c r="D52" s="26"/>
      <c r="E52" s="31">
        <f>E29/E6</f>
        <v>3.5846153846153848</v>
      </c>
      <c r="F52" s="32">
        <f>IF(F6=0,0,G29/F6)</f>
        <v>0</v>
      </c>
      <c r="G52" s="31">
        <f>IF(F6=0,0,F13/F6)</f>
        <v>0</v>
      </c>
    </row>
    <row r="53" spans="1:7">
      <c r="A53" s="33"/>
      <c r="B53" s="70" t="s">
        <v>45</v>
      </c>
      <c r="C53" s="71"/>
      <c r="D53" s="26"/>
      <c r="E53" s="32">
        <f>E40/E7</f>
        <v>8.8526785714285712</v>
      </c>
      <c r="F53" s="32">
        <f>IF(F7=0,0,G40/F7)</f>
        <v>0</v>
      </c>
      <c r="G53" s="31">
        <f>IF(F7=0,0,F14/F7)</f>
        <v>0</v>
      </c>
    </row>
    <row r="54" spans="1:7">
      <c r="A54" s="4"/>
      <c r="B54" s="5"/>
      <c r="C54" s="5"/>
      <c r="D54" s="5"/>
      <c r="E54" s="5"/>
      <c r="F54" s="5"/>
      <c r="G54" s="6"/>
    </row>
    <row r="55" spans="1:7">
      <c r="A55" s="66" t="s">
        <v>46</v>
      </c>
      <c r="B55" s="67"/>
      <c r="C55" s="67"/>
      <c r="D55" s="67"/>
      <c r="E55" s="67"/>
      <c r="F55" s="67"/>
      <c r="G55" s="68"/>
    </row>
    <row r="56" spans="1:7">
      <c r="A56" s="66" t="s">
        <v>47</v>
      </c>
      <c r="B56" s="67"/>
      <c r="C56" s="67"/>
      <c r="D56" s="67"/>
      <c r="E56" s="67"/>
      <c r="F56" s="67"/>
      <c r="G56" s="68"/>
    </row>
    <row r="57" spans="1:7" ht="15.75" thickBot="1">
      <c r="A57" s="63"/>
      <c r="B57" s="64"/>
      <c r="C57" s="64"/>
      <c r="D57" s="64"/>
      <c r="E57" s="64"/>
      <c r="F57" s="64"/>
      <c r="G57" s="65"/>
    </row>
  </sheetData>
  <mergeCells count="38">
    <mergeCell ref="A12:A17"/>
    <mergeCell ref="B16:C16"/>
    <mergeCell ref="B26:C26"/>
    <mergeCell ref="A1:G1"/>
    <mergeCell ref="B13:C13"/>
    <mergeCell ref="B14:C14"/>
    <mergeCell ref="B15:C15"/>
    <mergeCell ref="A3:G3"/>
    <mergeCell ref="A5:A10"/>
    <mergeCell ref="B17:C17"/>
    <mergeCell ref="B20:C20"/>
    <mergeCell ref="B36:C36"/>
    <mergeCell ref="B33:C33"/>
    <mergeCell ref="B34:C34"/>
    <mergeCell ref="B28:C28"/>
    <mergeCell ref="B29:C29"/>
    <mergeCell ref="B32:C32"/>
    <mergeCell ref="B25:C25"/>
    <mergeCell ref="A57:G57"/>
    <mergeCell ref="A55:G55"/>
    <mergeCell ref="A56:G56"/>
    <mergeCell ref="B44:C44"/>
    <mergeCell ref="B45:C45"/>
    <mergeCell ref="B47:C47"/>
    <mergeCell ref="B50:C50"/>
    <mergeCell ref="B51:C51"/>
    <mergeCell ref="B52:C52"/>
    <mergeCell ref="B53:C53"/>
    <mergeCell ref="A19:A47"/>
    <mergeCell ref="B22:C22"/>
    <mergeCell ref="B43:C43"/>
    <mergeCell ref="B23:C23"/>
    <mergeCell ref="B24:C24"/>
    <mergeCell ref="B40:C40"/>
    <mergeCell ref="B37:C37"/>
    <mergeCell ref="B39:C39"/>
    <mergeCell ref="B35:C35"/>
    <mergeCell ref="B21:C21"/>
  </mergeCells>
  <phoneticPr fontId="0" type="noConversion"/>
  <pageMargins left="0.7" right="0.7" top="0.75" bottom="0.75" header="0.3" footer="0.3"/>
  <pageSetup scale="75"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Grider</dc:creator>
  <cp:lastModifiedBy>Vipertech</cp:lastModifiedBy>
  <cp:lastPrinted>2015-06-13T16:05:05Z</cp:lastPrinted>
  <dcterms:created xsi:type="dcterms:W3CDTF">2011-01-27T17:02:26Z</dcterms:created>
  <dcterms:modified xsi:type="dcterms:W3CDTF">2017-12-08T15:43:16Z</dcterms:modified>
</cp:coreProperties>
</file>